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65" yWindow="2385" windowWidth="28185" windowHeight="13200"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<sst xmlns="http://schemas.openxmlformats.org/spreadsheetml/2006/main" count="136" uniqueCount="99">
  <si>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</si>
  <si>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</si>
  <si>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</si>
  <si>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</si>
  <si>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</si>
  <si>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</si>
  <si>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</si>
  <si>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</si>
  <si>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</si>
  <si>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</si>
  <si>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</si>
  <si>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</si>
  <si>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</si>
  <si>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</si>
  <si>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</si>
  <si>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</si>
  <si>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</si>
  <si>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</si>
  <si>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</si>
  <si>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</si>
  <si>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</si>
  <si>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</si>
  <si>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</si>
  <si>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</si>
  <si>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</si>
  <si>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</si>
  <si>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</si>
  <si>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</si>
  <si>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</si>
  <si>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</si>
  <si>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</si>
  <si>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</si>
  <si>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</si>
  <si>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Recognition (5)</t>
  </si>
  <si>
    <t>A) TOTAL UNIT BUDGETED PROGRAM EXPENSES</t>
  </si>
  <si>
    <t>C) TOTAL FUNDRAISING NEED (A minus B)</t>
  </si>
  <si>
    <t>Camp (7)</t>
  </si>
  <si>
    <t>Susquehanna</t>
  </si>
  <si>
    <t>(+/- 35% includes qualifying for all bonus dollars)</t>
  </si>
  <si>
    <t>Assistant Cubmaster:</t>
  </si>
  <si>
    <t>Cub Scout Goal</t>
  </si>
  <si>
    <t>B) INCOME SUBTOTAL</t>
  </si>
  <si>
    <t>Person</t>
  </si>
  <si>
    <t>Cub Scouts/</t>
  </si>
  <si>
    <r>
      <t xml:space="preserve">Total subscriptions @ $12 </t>
    </r>
    <r>
      <rPr>
        <u val="single"/>
        <sz val="10"/>
        <rFont val="Arial"/>
        <family val="2"/>
      </rPr>
      <t>ea.</t>
    </r>
  </si>
  <si>
    <r>
      <t xml:space="preserve">Total youth + adults @ $_____ </t>
    </r>
    <r>
      <rPr>
        <u val="single"/>
        <sz val="10"/>
        <rFont val="Arial"/>
        <family val="2"/>
      </rPr>
      <t>ea.</t>
    </r>
  </si>
  <si>
    <t>Ideally, 100% of youth included in</t>
  </si>
  <si>
    <t>activity pins, belt loops, ranks,</t>
  </si>
  <si>
    <r>
      <t xml:space="preserve">etc. (example @ $12 </t>
    </r>
    <r>
      <rPr>
        <u val="single"/>
        <sz val="10"/>
        <rFont val="Arial"/>
        <family val="2"/>
      </rPr>
      <t>ea.)</t>
    </r>
  </si>
  <si>
    <t>Blue and gold banquet</t>
  </si>
  <si>
    <t>Pinewood derby</t>
  </si>
  <si>
    <r>
      <t xml:space="preserve">_____ leaders @ $_____ </t>
    </r>
    <r>
      <rPr>
        <u val="single"/>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</si>
  <si>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</si>
  <si>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</si>
  <si>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</si>
  <si>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</si>
  <si>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</si>
  <si>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</si>
  <si>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2"/>
      </rPr>
      <t xml:space="preserve">  (Should equal C above)</t>
    </r>
  </si>
  <si>
    <t>(Check with your local council for commission percentage and bonuses.)</t>
  </si>
  <si>
    <t>No. Cub Scouts</t>
  </si>
  <si>
    <r>
      <t xml:space="preserve">Total youth + adults @ $15 </t>
    </r>
    <r>
      <rPr>
        <u val="single"/>
        <sz val="10"/>
        <rFont val="Arial"/>
        <family val="2"/>
      </rPr>
      <t>ea.</t>
    </r>
  </si>
  <si>
    <r>
      <t xml:space="preserve">One for each youth @ $10 </t>
    </r>
    <r>
      <rPr>
        <u val="single"/>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</si>
  <si>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</si>
  <si>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</si>
  <si>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</si>
  <si>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</si>
  <si>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</si>
  <si>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</si>
  <si>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</si>
  <si>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</si>
  <si>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</si>
  <si>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</si>
  <si>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</si>
  <si>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</si>
  <si>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</si>
  <si>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</si>
  <si>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</si>
  <si>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</si>
  <si>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</si>
  <si>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</si>
  <si>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</si>
  <si>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</si>
  <si>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</si>
  <si>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</si>
  <si>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</si>
  <si>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</si>
  <si>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</si>
  <si>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</si>
  <si>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</si>
  <si>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</si>
  <si>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</si>
  <si>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</si>
  <si>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</si>
  <si>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</si>
  <si>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</si>
  <si>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2012 Printing</t>
  </si>
  <si>
    <t>Unit Liability Insurance fee (2)</t>
  </si>
  <si>
    <t>Yearly flat fee @ $40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</si>
</sst>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0" fillId="0" borderId="10" xfId="0" applyFont="1" applyFill="1" applyBorder="1" applyAlignment="1" applyProtection="1">
      <alignment horizontal="left" vertical="center"/>
      <protection locked="0"/>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0" borderId="15" xfId="0" applyFont="1" applyFill="1" applyBorder="1" applyAlignment="1" applyProtection="1">
      <alignment horizontal="left" vertical="center"/>
      <protection locked="0"/>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3" fillId="33" borderId="0" xfId="0" applyFont="1" applyFill="1" applyAlignment="1">
      <alignment horizontal="center"/>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PageLayoutView="0" workbookViewId="0" topLeftCell="A1">
      <selection activeCell="K16" sqref="K16"/>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75" thickBot="1">
      <c r="A1" s="115" t="s">
        <v>71</v>
      </c>
      <c r="B1" s="116"/>
      <c r="C1" s="116"/>
      <c r="D1" s="116"/>
      <c r="E1" s="116"/>
      <c r="F1" s="24"/>
      <c r="G1" s="108" t="s">
        <v>70</v>
      </c>
      <c r="H1" s="108"/>
      <c r="I1" s="108"/>
      <c r="J1" s="24"/>
    </row>
    <row r="2" spans="1:16" s="5" customFormat="1" ht="18" customHeight="1" thickTop="1">
      <c r="A2" s="21"/>
      <c r="B2" s="21"/>
      <c r="C2" s="21" t="s">
        <v>55</v>
      </c>
      <c r="D2" s="21"/>
      <c r="E2" s="78">
        <v>39644</v>
      </c>
      <c r="F2" s="26"/>
      <c r="G2" s="27" t="s">
        <v>16</v>
      </c>
      <c r="H2" s="111"/>
      <c r="I2" s="111"/>
      <c r="J2" s="26"/>
      <c r="K2" s="25"/>
      <c r="L2" s="25"/>
      <c r="M2" s="25" t="s">
        <v>55</v>
      </c>
      <c r="N2" s="25"/>
      <c r="O2" s="28"/>
      <c r="P2" s="98"/>
    </row>
    <row r="3" spans="1:16" s="1" customFormat="1" ht="15" customHeight="1">
      <c r="A3" s="21"/>
      <c r="B3" s="21"/>
      <c r="C3" s="17"/>
      <c r="D3" s="17"/>
      <c r="E3" s="17"/>
      <c r="F3" s="30"/>
      <c r="G3" s="31"/>
      <c r="H3" s="107"/>
      <c r="I3" s="107"/>
      <c r="J3" s="30"/>
      <c r="K3" s="25"/>
      <c r="L3" s="25"/>
      <c r="M3" s="32"/>
      <c r="N3" s="29"/>
      <c r="O3" s="29"/>
      <c r="P3" s="99"/>
    </row>
    <row r="4" spans="1:16" s="1" customFormat="1" ht="15" customHeight="1">
      <c r="A4" s="21"/>
      <c r="B4" s="21"/>
      <c r="C4" s="21" t="s">
        <v>72</v>
      </c>
      <c r="D4" s="21"/>
      <c r="E4" s="11">
        <v>1234</v>
      </c>
      <c r="F4" s="31"/>
      <c r="G4" s="31" t="s">
        <v>19</v>
      </c>
      <c r="H4" s="103"/>
      <c r="I4" s="103"/>
      <c r="J4" s="31"/>
      <c r="K4" s="25"/>
      <c r="L4" s="25"/>
      <c r="M4" s="25" t="s">
        <v>69</v>
      </c>
      <c r="N4" s="25"/>
      <c r="O4" s="34"/>
      <c r="P4" s="99"/>
    </row>
    <row r="5" spans="1:16" s="1" customFormat="1" ht="15" customHeight="1">
      <c r="A5" s="21"/>
      <c r="B5" s="21"/>
      <c r="C5" s="17"/>
      <c r="D5" s="17"/>
      <c r="E5" s="14"/>
      <c r="F5" s="30"/>
      <c r="G5" s="31" t="s">
        <v>39</v>
      </c>
      <c r="H5" s="103"/>
      <c r="I5" s="103"/>
      <c r="J5" s="30"/>
      <c r="K5" s="25"/>
      <c r="L5" s="25"/>
      <c r="M5" s="35"/>
      <c r="N5" s="29"/>
      <c r="O5" s="31"/>
      <c r="P5" s="99"/>
    </row>
    <row r="6" spans="1:16" s="1" customFormat="1" ht="15" customHeight="1">
      <c r="A6" s="10"/>
      <c r="B6" s="10"/>
      <c r="C6" s="21" t="s">
        <v>0</v>
      </c>
      <c r="D6" s="21"/>
      <c r="E6" s="11" t="s">
        <v>37</v>
      </c>
      <c r="F6" s="30"/>
      <c r="G6" s="100" t="s">
        <v>67</v>
      </c>
      <c r="H6" s="103"/>
      <c r="I6" s="103"/>
      <c r="J6" s="30"/>
      <c r="K6" s="30"/>
      <c r="L6" s="30"/>
      <c r="M6" s="25" t="s">
        <v>0</v>
      </c>
      <c r="N6" s="25"/>
      <c r="O6" s="34"/>
      <c r="P6" s="99"/>
    </row>
    <row r="7" spans="1:16" s="1" customFormat="1" ht="15" customHeight="1">
      <c r="A7" s="23"/>
      <c r="B7" s="23"/>
      <c r="C7" s="17"/>
      <c r="D7" s="17"/>
      <c r="E7" s="14"/>
      <c r="F7" s="31"/>
      <c r="G7" s="29" t="s">
        <v>8</v>
      </c>
      <c r="H7" s="103"/>
      <c r="I7" s="103"/>
      <c r="J7" s="31"/>
      <c r="K7" s="8"/>
      <c r="L7" s="8"/>
      <c r="M7" s="35"/>
      <c r="N7" s="29"/>
      <c r="O7" s="31"/>
      <c r="P7" s="99"/>
    </row>
    <row r="8" spans="1:16" s="1" customFormat="1" ht="15" customHeight="1">
      <c r="A8" s="23"/>
      <c r="B8" s="23"/>
      <c r="C8" s="21" t="s">
        <v>56</v>
      </c>
      <c r="D8" s="21"/>
      <c r="E8" s="11">
        <v>50</v>
      </c>
      <c r="F8" s="31"/>
      <c r="G8" s="100" t="s">
        <v>68</v>
      </c>
      <c r="H8" s="103"/>
      <c r="I8" s="103"/>
      <c r="J8" s="31"/>
      <c r="K8" s="8"/>
      <c r="L8" s="8"/>
      <c r="M8" s="25" t="s">
        <v>56</v>
      </c>
      <c r="N8" s="25"/>
      <c r="O8" s="34"/>
      <c r="P8" s="99"/>
    </row>
    <row r="9" spans="1:16" s="1" customFormat="1" ht="15" customHeight="1">
      <c r="A9" s="23"/>
      <c r="B9" s="23"/>
      <c r="C9" s="21" t="s">
        <v>57</v>
      </c>
      <c r="D9" s="21"/>
      <c r="E9" s="11">
        <v>10</v>
      </c>
      <c r="F9" s="31"/>
      <c r="G9" s="31"/>
      <c r="H9" s="36"/>
      <c r="I9" s="36"/>
      <c r="J9" s="31"/>
      <c r="K9" s="8"/>
      <c r="L9" s="8"/>
      <c r="M9" s="25" t="s">
        <v>57</v>
      </c>
      <c r="N9" s="25"/>
      <c r="O9" s="34"/>
      <c r="P9" s="99"/>
    </row>
    <row r="10" spans="1:16" s="1" customFormat="1" ht="12" customHeight="1" thickBot="1">
      <c r="A10" s="18"/>
      <c r="B10" s="18"/>
      <c r="C10" s="22"/>
      <c r="D10" s="22"/>
      <c r="E10" s="20"/>
      <c r="F10" s="40"/>
      <c r="G10" s="41"/>
      <c r="H10" s="114"/>
      <c r="I10" s="114"/>
      <c r="J10" s="40"/>
      <c r="K10" s="37"/>
      <c r="L10" s="37"/>
      <c r="M10" s="38"/>
      <c r="N10" s="38"/>
      <c r="O10" s="39"/>
      <c r="P10" s="99"/>
    </row>
    <row r="11" spans="1:16" s="1" customFormat="1" ht="18.75" thickTop="1">
      <c r="A11" s="11"/>
      <c r="B11" s="11"/>
      <c r="C11" s="12" t="s">
        <v>30</v>
      </c>
      <c r="D11" s="11"/>
      <c r="E11" s="13"/>
      <c r="F11" s="30"/>
      <c r="G11" s="108"/>
      <c r="H11" s="108"/>
      <c r="I11" s="108"/>
      <c r="J11" s="30"/>
      <c r="K11" s="33"/>
      <c r="L11" s="33"/>
      <c r="M11" s="42" t="s">
        <v>7</v>
      </c>
      <c r="N11" s="33"/>
      <c r="O11" s="43"/>
      <c r="P11" s="99"/>
    </row>
    <row r="12" spans="1:16" s="1" customFormat="1" ht="18">
      <c r="A12" s="10" t="s">
        <v>13</v>
      </c>
      <c r="B12" s="10"/>
      <c r="C12" s="10" t="s">
        <v>2</v>
      </c>
      <c r="D12" s="10"/>
      <c r="E12" s="15" t="s">
        <v>3</v>
      </c>
      <c r="F12" s="31"/>
      <c r="G12" s="108"/>
      <c r="H12" s="108"/>
      <c r="I12" s="108"/>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43</v>
      </c>
      <c r="N13" s="30"/>
      <c r="O13" s="44" t="s">
        <v>4</v>
      </c>
      <c r="P13" s="99"/>
    </row>
    <row r="14" spans="1:16" s="1" customFormat="1" ht="18" customHeight="1">
      <c r="A14" s="11" t="s">
        <v>6</v>
      </c>
      <c r="B14" s="10"/>
      <c r="C14" s="11" t="s">
        <v>11</v>
      </c>
      <c r="D14" s="10"/>
      <c r="E14" s="13" t="s">
        <v>5</v>
      </c>
      <c r="F14" s="31"/>
      <c r="G14" s="45" t="s">
        <v>14</v>
      </c>
      <c r="H14" s="31"/>
      <c r="I14" s="31"/>
      <c r="J14" s="31"/>
      <c r="K14" s="33" t="s">
        <v>42</v>
      </c>
      <c r="L14" s="30"/>
      <c r="M14" s="33" t="s">
        <v>11</v>
      </c>
      <c r="N14" s="30"/>
      <c r="O14" s="43" t="s">
        <v>5</v>
      </c>
      <c r="P14" s="99"/>
    </row>
    <row r="15" spans="1:16" s="1" customFormat="1" ht="15" customHeight="1">
      <c r="A15" s="79">
        <v>24</v>
      </c>
      <c r="B15" s="10"/>
      <c r="C15" s="80">
        <v>60</v>
      </c>
      <c r="D15" s="10"/>
      <c r="E15" s="81">
        <f>+A15*C15</f>
        <v>1440</v>
      </c>
      <c r="F15" s="31"/>
      <c r="G15" s="100" t="s">
        <v>73</v>
      </c>
      <c r="H15" s="100" t="s">
        <v>61</v>
      </c>
      <c r="I15" s="31"/>
      <c r="J15" s="31"/>
      <c r="K15" s="46">
        <v>24</v>
      </c>
      <c r="L15" s="30"/>
      <c r="M15" s="47">
        <f>IF(Cubs+Adults&gt;0,Cubs+Adults,"")</f>
      </c>
      <c r="N15" s="30"/>
      <c r="O15" s="46">
        <f>IF(M15="","",K15*M15)</f>
      </c>
      <c r="P15" s="99"/>
    </row>
    <row r="16" spans="1:16" s="1" customFormat="1" ht="12" customHeight="1">
      <c r="A16" s="16"/>
      <c r="B16" s="16"/>
      <c r="C16" s="23"/>
      <c r="D16" s="23"/>
      <c r="E16" s="19"/>
      <c r="F16" s="31"/>
      <c r="G16" s="31"/>
      <c r="H16" s="31"/>
      <c r="I16" s="31"/>
      <c r="J16" s="31"/>
      <c r="K16" s="48"/>
      <c r="L16" s="7"/>
      <c r="M16" s="49"/>
      <c r="N16" s="8"/>
      <c r="O16" s="50"/>
      <c r="P16" s="99"/>
    </row>
    <row r="17" spans="1:16" s="1" customFormat="1" ht="12" customHeight="1">
      <c r="A17" s="82">
        <v>40</v>
      </c>
      <c r="B17" s="16"/>
      <c r="C17" s="83">
        <v>1</v>
      </c>
      <c r="D17" s="23"/>
      <c r="E17" s="84">
        <f>+A17*C17</f>
        <v>40</v>
      </c>
      <c r="F17" s="31"/>
      <c r="G17" s="31" t="s">
        <v>97</v>
      </c>
      <c r="H17" s="31" t="s">
        <v>98</v>
      </c>
      <c r="I17" s="31"/>
      <c r="J17" s="31"/>
      <c r="K17" s="51"/>
      <c r="L17" s="7"/>
      <c r="M17" s="49"/>
      <c r="N17" s="8"/>
      <c r="O17" s="46">
        <v>40</v>
      </c>
      <c r="P17" s="99"/>
    </row>
    <row r="18" spans="1:16" s="1" customFormat="1" ht="12" customHeight="1">
      <c r="A18" s="16"/>
      <c r="B18" s="16"/>
      <c r="C18" s="23"/>
      <c r="D18" s="23"/>
      <c r="E18" s="19"/>
      <c r="F18" s="31"/>
      <c r="G18" s="31"/>
      <c r="H18" s="31"/>
      <c r="I18" s="31"/>
      <c r="J18" s="31"/>
      <c r="K18" s="48"/>
      <c r="L18" s="7"/>
      <c r="M18" s="49"/>
      <c r="N18" s="8"/>
      <c r="O18" s="50"/>
      <c r="P18" s="99"/>
    </row>
    <row r="19" spans="1:16" s="1" customFormat="1" ht="12" customHeight="1">
      <c r="A19" s="82">
        <v>12</v>
      </c>
      <c r="B19" s="16"/>
      <c r="C19" s="83">
        <v>50</v>
      </c>
      <c r="D19" s="23"/>
      <c r="E19" s="84">
        <f>+A19*C19</f>
        <v>600</v>
      </c>
      <c r="F19" s="31"/>
      <c r="G19" s="52" t="s">
        <v>31</v>
      </c>
      <c r="H19" s="31" t="s">
        <v>44</v>
      </c>
      <c r="I19" s="31"/>
      <c r="J19" s="31"/>
      <c r="K19" s="46">
        <v>12</v>
      </c>
      <c r="L19" s="7"/>
      <c r="M19" s="53">
        <f>IF(Cubs&gt;0,Cubs,"")</f>
      </c>
      <c r="N19" s="8"/>
      <c r="O19" s="46">
        <f>IF(M19="","",K19*M19)</f>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v>1</v>
      </c>
      <c r="B21" s="16"/>
      <c r="C21" s="83">
        <v>60</v>
      </c>
      <c r="D21" s="23"/>
      <c r="E21" s="84">
        <f>+A21*C21</f>
        <v>60</v>
      </c>
      <c r="F21" s="31"/>
      <c r="G21" s="100" t="s">
        <v>74</v>
      </c>
      <c r="H21" s="31" t="s">
        <v>45</v>
      </c>
      <c r="I21" s="31"/>
      <c r="J21" s="31"/>
      <c r="K21" s="54"/>
      <c r="L21" s="7"/>
      <c r="M21" s="47">
        <f>IF(Cubs+Adults&gt;0,Cubs+Adults,"")</f>
      </c>
      <c r="N21" s="8"/>
      <c r="O21" s="46">
        <f>IF(M21="","",K21*M21)</f>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32</v>
      </c>
      <c r="H23" s="31" t="s">
        <v>46</v>
      </c>
      <c r="I23" s="31"/>
      <c r="J23" s="31"/>
      <c r="K23" s="48"/>
      <c r="L23" s="7"/>
      <c r="M23" s="49"/>
      <c r="N23" s="8"/>
      <c r="O23" s="50"/>
      <c r="P23" s="99"/>
    </row>
    <row r="24" spans="1:16" s="1" customFormat="1" ht="12" customHeight="1">
      <c r="A24" s="16"/>
      <c r="B24" s="16"/>
      <c r="C24" s="23"/>
      <c r="D24" s="23"/>
      <c r="E24" s="19"/>
      <c r="F24" s="31"/>
      <c r="G24" s="31"/>
      <c r="H24" s="31" t="s">
        <v>47</v>
      </c>
      <c r="I24" s="31"/>
      <c r="J24" s="31"/>
      <c r="K24" s="55"/>
      <c r="L24" s="29"/>
      <c r="M24" s="56"/>
      <c r="N24" s="29"/>
      <c r="O24" s="55"/>
      <c r="P24" s="99"/>
    </row>
    <row r="25" spans="1:16" s="1" customFormat="1" ht="12" customHeight="1">
      <c r="A25" s="82">
        <v>12</v>
      </c>
      <c r="B25" s="16"/>
      <c r="C25" s="83">
        <v>50</v>
      </c>
      <c r="D25" s="23"/>
      <c r="E25" s="84">
        <f>+A25*C25</f>
        <v>600</v>
      </c>
      <c r="F25" s="31"/>
      <c r="G25" s="31"/>
      <c r="H25" s="31" t="s">
        <v>48</v>
      </c>
      <c r="I25" s="31"/>
      <c r="J25" s="31"/>
      <c r="K25" s="54"/>
      <c r="L25" s="7"/>
      <c r="M25" s="57">
        <f>IF(Cubs&gt;0,Cubs,"")</f>
      </c>
      <c r="N25" s="8"/>
      <c r="O25" s="46">
        <f>IF(K25="","",K25*M25)</f>
      </c>
      <c r="P25" s="99"/>
    </row>
    <row r="26" spans="1:16" s="1" customFormat="1" ht="12" customHeight="1">
      <c r="A26" s="16"/>
      <c r="B26" s="16"/>
      <c r="C26" s="23"/>
      <c r="D26" s="23"/>
      <c r="E26" s="19"/>
      <c r="F26" s="31"/>
      <c r="G26" s="31" t="s">
        <v>33</v>
      </c>
      <c r="H26" s="31"/>
      <c r="I26" s="31"/>
      <c r="J26" s="31"/>
      <c r="K26" s="51"/>
      <c r="L26" s="7"/>
      <c r="M26" s="49"/>
      <c r="N26" s="8"/>
      <c r="O26" s="51"/>
      <c r="P26" s="99"/>
    </row>
    <row r="27" spans="1:16" s="1" customFormat="1" ht="12" customHeight="1">
      <c r="A27" s="82">
        <v>10</v>
      </c>
      <c r="B27" s="16"/>
      <c r="C27" s="83">
        <v>50</v>
      </c>
      <c r="D27" s="23"/>
      <c r="E27" s="84">
        <f>+A27*C27</f>
        <v>500</v>
      </c>
      <c r="F27" s="31"/>
      <c r="G27" s="101" t="s">
        <v>75</v>
      </c>
      <c r="H27" s="100" t="s">
        <v>62</v>
      </c>
      <c r="I27" s="31"/>
      <c r="J27" s="31"/>
      <c r="K27" s="54"/>
      <c r="L27" s="7"/>
      <c r="M27" s="57">
        <f>IF(Cubs&gt;0,Cubs,"")</f>
      </c>
      <c r="N27" s="8"/>
      <c r="O27" s="46">
        <f>IF(K27="","",K27*M27)</f>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v>10</v>
      </c>
      <c r="B29" s="16"/>
      <c r="C29" s="83">
        <v>6</v>
      </c>
      <c r="D29" s="23"/>
      <c r="E29" s="84">
        <f>+A29*C29</f>
        <v>60</v>
      </c>
      <c r="F29" s="31"/>
      <c r="G29" s="101" t="s">
        <v>76</v>
      </c>
      <c r="H29" s="100" t="s">
        <v>63</v>
      </c>
      <c r="I29" s="31"/>
      <c r="J29" s="31"/>
      <c r="K29" s="54"/>
      <c r="L29" s="7"/>
      <c r="M29" s="57">
        <f>IF(Adults&gt;0,Adults,"")</f>
      </c>
      <c r="N29" s="8"/>
      <c r="O29" s="46">
        <f>IF(K29="","",K29*M29)</f>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v>10</v>
      </c>
      <c r="B31" s="16"/>
      <c r="C31" s="83">
        <v>50</v>
      </c>
      <c r="D31" s="23"/>
      <c r="E31" s="84">
        <f>+A31*C31</f>
        <v>500</v>
      </c>
      <c r="F31" s="31"/>
      <c r="G31" s="100" t="s">
        <v>77</v>
      </c>
      <c r="H31" s="112" t="s">
        <v>49</v>
      </c>
      <c r="I31" s="112"/>
      <c r="J31" s="31"/>
      <c r="K31" s="54"/>
      <c r="L31" s="7"/>
      <c r="M31" s="57">
        <f>IF(Cubs&gt;0,Cubs,"")</f>
      </c>
      <c r="N31" s="8"/>
      <c r="O31" s="46">
        <f>IF(M31="","",K31*M31)</f>
      </c>
      <c r="P31" s="99"/>
    </row>
    <row r="32" spans="1:16" s="1" customFormat="1" ht="15" customHeight="1">
      <c r="A32" s="82">
        <v>8</v>
      </c>
      <c r="B32" s="16"/>
      <c r="C32" s="83">
        <v>50</v>
      </c>
      <c r="D32" s="23"/>
      <c r="E32" s="84">
        <f>+A32*C32</f>
        <v>400</v>
      </c>
      <c r="F32" s="31"/>
      <c r="G32" s="31"/>
      <c r="H32" s="113" t="s">
        <v>50</v>
      </c>
      <c r="I32" s="113"/>
      <c r="J32" s="31"/>
      <c r="K32" s="54"/>
      <c r="L32" s="7"/>
      <c r="M32" s="57">
        <f>IF(Cubs&gt;0,Cubs,"")</f>
      </c>
      <c r="N32" s="8"/>
      <c r="O32" s="46">
        <f>IF(M32="","",K32*M32)</f>
      </c>
      <c r="P32" s="99"/>
    </row>
    <row r="33" spans="1:16" s="1" customFormat="1" ht="15" customHeight="1">
      <c r="A33" s="82">
        <v>6</v>
      </c>
      <c r="B33" s="16"/>
      <c r="C33" s="83">
        <v>10</v>
      </c>
      <c r="D33" s="23"/>
      <c r="E33" s="84">
        <f>+A33*C33</f>
        <v>60</v>
      </c>
      <c r="F33" s="31"/>
      <c r="G33" s="31"/>
      <c r="H33" s="113" t="s">
        <v>17</v>
      </c>
      <c r="I33" s="113"/>
      <c r="J33" s="31"/>
      <c r="K33" s="54"/>
      <c r="L33" s="7"/>
      <c r="M33" s="53"/>
      <c r="N33" s="8"/>
      <c r="O33" s="46">
        <f>IF(K33*M33&gt;0,K33*M33,"")</f>
      </c>
      <c r="P33" s="99"/>
    </row>
    <row r="34" spans="1:16" s="1" customFormat="1" ht="15" customHeight="1">
      <c r="A34" s="82">
        <v>5</v>
      </c>
      <c r="B34" s="16"/>
      <c r="C34" s="83">
        <v>50</v>
      </c>
      <c r="D34" s="23"/>
      <c r="E34" s="84">
        <f>+A34*C34</f>
        <v>250</v>
      </c>
      <c r="F34" s="31"/>
      <c r="G34" s="31"/>
      <c r="H34" s="110"/>
      <c r="I34" s="110"/>
      <c r="J34" s="31"/>
      <c r="K34" s="54"/>
      <c r="L34" s="7"/>
      <c r="M34" s="57">
        <f>IF(Cubs&gt;0,Cubs,"")</f>
      </c>
      <c r="N34" s="8"/>
      <c r="O34" s="46">
        <f>IF(K34="","",K34*M34)</f>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78</v>
      </c>
      <c r="H36" s="107" t="s">
        <v>12</v>
      </c>
      <c r="I36" s="107"/>
      <c r="J36" s="8"/>
      <c r="K36" s="48"/>
      <c r="L36" s="7"/>
      <c r="M36" s="49"/>
      <c r="N36" s="8"/>
      <c r="O36" s="50"/>
      <c r="P36" s="99"/>
    </row>
    <row r="37" spans="1:16" s="1" customFormat="1" ht="15" customHeight="1">
      <c r="A37" s="82">
        <v>10</v>
      </c>
      <c r="B37" s="16"/>
      <c r="C37" s="83">
        <v>50</v>
      </c>
      <c r="D37" s="23"/>
      <c r="E37" s="84">
        <f>+A37*C37</f>
        <v>500</v>
      </c>
      <c r="F37" s="31"/>
      <c r="G37" s="101" t="s">
        <v>79</v>
      </c>
      <c r="H37" s="110"/>
      <c r="I37" s="110"/>
      <c r="J37" s="31"/>
      <c r="K37" s="54"/>
      <c r="L37" s="7"/>
      <c r="M37" s="57">
        <f>IF(Cubs&gt;0,Cubs,"")</f>
      </c>
      <c r="N37" s="8"/>
      <c r="O37" s="46">
        <f>IF(K37="","",K37*M37)</f>
      </c>
      <c r="P37" s="99"/>
    </row>
    <row r="38" spans="1:16" s="1" customFormat="1" ht="15" customHeight="1">
      <c r="A38" s="82">
        <v>10</v>
      </c>
      <c r="B38" s="16"/>
      <c r="C38" s="83">
        <v>50</v>
      </c>
      <c r="D38" s="23"/>
      <c r="E38" s="84">
        <f>+A38*C38</f>
        <v>500</v>
      </c>
      <c r="F38" s="31"/>
      <c r="G38" s="101" t="s">
        <v>80</v>
      </c>
      <c r="H38" s="110"/>
      <c r="I38" s="110"/>
      <c r="J38" s="31"/>
      <c r="K38" s="54"/>
      <c r="L38" s="7"/>
      <c r="M38" s="57">
        <f>IF(Cubs&gt;0,Cubs,"")</f>
      </c>
      <c r="N38" s="8"/>
      <c r="O38" s="46">
        <f>IF(K38="","",K38*M38)</f>
      </c>
      <c r="P38" s="99"/>
    </row>
    <row r="39" spans="1:16" s="1" customFormat="1" ht="15" customHeight="1">
      <c r="A39" s="82">
        <v>10</v>
      </c>
      <c r="B39" s="16"/>
      <c r="C39" s="83">
        <v>50</v>
      </c>
      <c r="D39" s="23"/>
      <c r="E39" s="84">
        <f>+A39*C39</f>
        <v>500</v>
      </c>
      <c r="F39" s="31"/>
      <c r="G39" s="101" t="s">
        <v>81</v>
      </c>
      <c r="H39" s="110"/>
      <c r="I39" s="110"/>
      <c r="J39" s="31"/>
      <c r="K39" s="54"/>
      <c r="L39" s="7"/>
      <c r="M39" s="57">
        <f>IF(Cubs&gt;0,Cubs,"")</f>
      </c>
      <c r="N39" s="8"/>
      <c r="O39" s="46">
        <f>IF(K39="","",K39*M39)</f>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36</v>
      </c>
      <c r="H41" s="31"/>
      <c r="I41" s="31"/>
      <c r="J41" s="31"/>
      <c r="K41" s="51"/>
      <c r="L41" s="7"/>
      <c r="M41" s="59"/>
      <c r="N41" s="8"/>
      <c r="O41" s="51"/>
      <c r="P41" s="99"/>
    </row>
    <row r="42" spans="1:16" s="1" customFormat="1" ht="15" customHeight="1">
      <c r="A42" s="82">
        <v>75</v>
      </c>
      <c r="B42" s="16" t="s">
        <v>22</v>
      </c>
      <c r="C42" s="83">
        <v>40</v>
      </c>
      <c r="D42" s="23" t="s">
        <v>24</v>
      </c>
      <c r="E42" s="19">
        <f>+A42*C42</f>
        <v>3000</v>
      </c>
      <c r="F42" s="31"/>
      <c r="G42" s="101" t="s">
        <v>82</v>
      </c>
      <c r="H42" s="110"/>
      <c r="I42" s="110"/>
      <c r="J42" s="31"/>
      <c r="K42" s="54"/>
      <c r="L42" s="7"/>
      <c r="M42" s="53"/>
      <c r="N42" s="8"/>
      <c r="O42" s="46">
        <f>IF(K42*M42&gt;0,K42*M42,"")</f>
      </c>
      <c r="P42" s="99"/>
    </row>
    <row r="43" spans="1:16" s="1" customFormat="1" ht="15" customHeight="1">
      <c r="A43" s="82">
        <v>130</v>
      </c>
      <c r="B43" s="16" t="s">
        <v>22</v>
      </c>
      <c r="C43" s="83">
        <v>30</v>
      </c>
      <c r="D43" s="23" t="s">
        <v>24</v>
      </c>
      <c r="E43" s="19">
        <f>+A43*C43</f>
        <v>3900</v>
      </c>
      <c r="F43" s="31"/>
      <c r="G43" s="101" t="s">
        <v>83</v>
      </c>
      <c r="H43" s="110"/>
      <c r="I43" s="110"/>
      <c r="J43" s="31"/>
      <c r="K43" s="54"/>
      <c r="L43" s="7"/>
      <c r="M43" s="53"/>
      <c r="N43" s="8"/>
      <c r="O43" s="46">
        <f>IF(K43*M43&gt;0,K43*M43,"")</f>
      </c>
      <c r="P43" s="99"/>
    </row>
    <row r="44" spans="1:16" s="1" customFormat="1" ht="15" customHeight="1">
      <c r="A44" s="82">
        <v>145</v>
      </c>
      <c r="B44" s="16" t="s">
        <v>22</v>
      </c>
      <c r="C44" s="83">
        <v>15</v>
      </c>
      <c r="D44" s="23" t="s">
        <v>24</v>
      </c>
      <c r="E44" s="19">
        <f>+A44*C44</f>
        <v>2175</v>
      </c>
      <c r="F44" s="31"/>
      <c r="G44" s="101" t="s">
        <v>84</v>
      </c>
      <c r="H44" s="110"/>
      <c r="I44" s="110"/>
      <c r="J44" s="31"/>
      <c r="K44" s="54"/>
      <c r="L44" s="7"/>
      <c r="M44" s="53"/>
      <c r="N44" s="8"/>
      <c r="O44" s="46">
        <f>IF(K44*M44&gt;0,K44*M44,"")</f>
      </c>
      <c r="P44" s="99"/>
    </row>
    <row r="45" spans="1:16" s="1" customFormat="1" ht="15" customHeight="1">
      <c r="A45" s="82">
        <v>40</v>
      </c>
      <c r="B45" s="16" t="s">
        <v>22</v>
      </c>
      <c r="C45" s="83">
        <v>30</v>
      </c>
      <c r="D45" s="23" t="s">
        <v>24</v>
      </c>
      <c r="E45" s="19">
        <f>+A45*C45</f>
        <v>1200</v>
      </c>
      <c r="F45" s="31"/>
      <c r="G45" s="101" t="s">
        <v>85</v>
      </c>
      <c r="H45" s="110"/>
      <c r="I45" s="110"/>
      <c r="J45" s="31"/>
      <c r="K45" s="54"/>
      <c r="L45" s="7"/>
      <c r="M45" s="53"/>
      <c r="N45" s="8"/>
      <c r="O45" s="46">
        <f>IF(K45*M45&gt;0,K45*M45,"")</f>
      </c>
      <c r="P45" s="99"/>
    </row>
    <row r="46" spans="1:16" s="1" customFormat="1" ht="15" customHeight="1">
      <c r="A46" s="82">
        <v>60</v>
      </c>
      <c r="B46" s="16" t="s">
        <v>22</v>
      </c>
      <c r="C46" s="83">
        <v>20</v>
      </c>
      <c r="D46" s="23" t="s">
        <v>24</v>
      </c>
      <c r="E46" s="19">
        <f>+A46*C46</f>
        <v>1200</v>
      </c>
      <c r="F46" s="31"/>
      <c r="G46" s="101" t="s">
        <v>86</v>
      </c>
      <c r="H46" s="110"/>
      <c r="I46" s="110"/>
      <c r="J46" s="31"/>
      <c r="K46" s="54"/>
      <c r="L46" s="7"/>
      <c r="M46" s="53"/>
      <c r="N46" s="8"/>
      <c r="O46" s="46">
        <f>IF(K46*M46&gt;0,K46*M46,"")</f>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87</v>
      </c>
      <c r="H48" s="100" t="s">
        <v>64</v>
      </c>
      <c r="I48" s="31"/>
      <c r="J48" s="31"/>
      <c r="K48" s="48"/>
      <c r="L48" s="7"/>
      <c r="M48" s="49"/>
      <c r="N48" s="8"/>
      <c r="O48" s="50"/>
      <c r="P48" s="99"/>
    </row>
    <row r="49" spans="1:16" s="1" customFormat="1" ht="12" customHeight="1">
      <c r="A49" s="82">
        <v>20</v>
      </c>
      <c r="B49" s="16"/>
      <c r="C49" s="83">
        <v>50</v>
      </c>
      <c r="D49" s="23"/>
      <c r="E49" s="84">
        <f>+A49*C49</f>
        <v>1000</v>
      </c>
      <c r="F49" s="31"/>
      <c r="G49" s="31" t="s">
        <v>18</v>
      </c>
      <c r="H49" s="100" t="s">
        <v>65</v>
      </c>
      <c r="I49" s="31"/>
      <c r="J49" s="31"/>
      <c r="K49" s="54"/>
      <c r="L49" s="7"/>
      <c r="M49" s="57">
        <f>IF(Cubs&gt;0,Cubs,"")</f>
      </c>
      <c r="N49" s="8"/>
      <c r="O49" s="46">
        <f>IF(M49="","",K49*M49)</f>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v>5</v>
      </c>
      <c r="B51" s="16"/>
      <c r="C51" s="83">
        <v>5</v>
      </c>
      <c r="D51" s="23"/>
      <c r="E51" s="84">
        <f>+A51*C51</f>
        <v>25</v>
      </c>
      <c r="F51" s="31"/>
      <c r="G51" s="100" t="s">
        <v>88</v>
      </c>
      <c r="H51" s="31" t="s">
        <v>51</v>
      </c>
      <c r="I51" s="31"/>
      <c r="J51" s="31"/>
      <c r="K51" s="54"/>
      <c r="L51" s="7"/>
      <c r="M51" s="53"/>
      <c r="N51" s="8"/>
      <c r="O51" s="46">
        <f>IF(K51*M51&gt;0,K51*M51,"")</f>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v>30</v>
      </c>
      <c r="B53" s="16" t="s">
        <v>22</v>
      </c>
      <c r="C53" s="83">
        <v>20</v>
      </c>
      <c r="D53" s="23" t="s">
        <v>24</v>
      </c>
      <c r="E53" s="19">
        <f>+A53*C53</f>
        <v>600</v>
      </c>
      <c r="F53" s="31"/>
      <c r="G53" s="100" t="s">
        <v>89</v>
      </c>
      <c r="H53" s="31" t="s">
        <v>52</v>
      </c>
      <c r="I53" s="31"/>
      <c r="J53" s="31"/>
      <c r="K53" s="54"/>
      <c r="L53" s="7"/>
      <c r="M53" s="53"/>
      <c r="N53" s="8"/>
      <c r="O53" s="46">
        <f>IF(K53*M53&gt;0,K53*M53,"")</f>
      </c>
      <c r="P53" s="99"/>
    </row>
    <row r="54" spans="1:16" s="1" customFormat="1" ht="15" customHeight="1">
      <c r="A54" s="82">
        <v>1</v>
      </c>
      <c r="B54" s="16" t="s">
        <v>22</v>
      </c>
      <c r="C54" s="83">
        <v>50</v>
      </c>
      <c r="D54" s="23" t="s">
        <v>24</v>
      </c>
      <c r="E54" s="19">
        <f>+A54*C54</f>
        <v>50</v>
      </c>
      <c r="F54" s="31"/>
      <c r="G54" s="100" t="s">
        <v>91</v>
      </c>
      <c r="H54" s="31" t="s">
        <v>53</v>
      </c>
      <c r="I54" s="31"/>
      <c r="J54" s="31"/>
      <c r="K54" s="54"/>
      <c r="L54" s="7"/>
      <c r="M54" s="57">
        <f>IF(Cubs&gt;0,Cubs,"")</f>
      </c>
      <c r="N54" s="8"/>
      <c r="O54" s="46">
        <f>IF(K54="","",K54*M54)</f>
      </c>
      <c r="P54" s="99"/>
    </row>
    <row r="55" spans="1:16" s="1" customFormat="1" ht="15" customHeight="1">
      <c r="A55" s="82">
        <v>0.5</v>
      </c>
      <c r="B55" s="16" t="s">
        <v>22</v>
      </c>
      <c r="C55" s="83">
        <v>50</v>
      </c>
      <c r="D55" s="23" t="s">
        <v>24</v>
      </c>
      <c r="E55" s="19">
        <f>+A55*C55</f>
        <v>25</v>
      </c>
      <c r="F55" s="31"/>
      <c r="G55" s="100" t="s">
        <v>90</v>
      </c>
      <c r="H55" s="100" t="s">
        <v>66</v>
      </c>
      <c r="I55" s="31"/>
      <c r="J55" s="31"/>
      <c r="K55" s="54"/>
      <c r="L55" s="7"/>
      <c r="M55" s="57">
        <f>IF(Cubs&gt;0,Cubs,"")</f>
      </c>
      <c r="N55" s="8"/>
      <c r="O55" s="46">
        <f>IF(K55="","",K55*M55)</f>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19185</v>
      </c>
      <c r="F57" s="45"/>
      <c r="G57" s="45" t="s">
        <v>34</v>
      </c>
      <c r="H57" s="45"/>
      <c r="I57" s="45"/>
      <c r="J57" s="45"/>
      <c r="K57" s="60"/>
      <c r="L57" s="44"/>
      <c r="M57" s="61"/>
      <c r="N57" s="30"/>
      <c r="O57" s="46">
        <f>SUM(O15:O55)</f>
        <v>40</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f>4*10</f>
        <v>40</v>
      </c>
      <c r="B60" s="16"/>
      <c r="C60" s="83">
        <v>50</v>
      </c>
      <c r="D60" s="23"/>
      <c r="E60" s="84">
        <f>+A60*C60</f>
        <v>2000</v>
      </c>
      <c r="F60" s="31"/>
      <c r="G60" s="100" t="s">
        <v>92</v>
      </c>
      <c r="H60" s="31"/>
      <c r="I60" s="31"/>
      <c r="J60" s="31"/>
      <c r="K60" s="54"/>
      <c r="L60" s="7"/>
      <c r="M60" s="57">
        <f>IF(Cubs&gt;0,Cubs,"")</f>
      </c>
      <c r="N60" s="8"/>
      <c r="O60" s="46">
        <f>IF(K60="","",K60*M60)</f>
      </c>
      <c r="P60" s="99"/>
    </row>
    <row r="61" spans="1:16" s="1" customFormat="1" ht="12" customHeight="1">
      <c r="A61" s="82">
        <v>500</v>
      </c>
      <c r="B61" s="16"/>
      <c r="C61" s="83">
        <v>1</v>
      </c>
      <c r="D61" s="23"/>
      <c r="E61" s="84">
        <f>+A61*C61</f>
        <v>500</v>
      </c>
      <c r="F61" s="31"/>
      <c r="G61" s="100" t="s">
        <v>93</v>
      </c>
      <c r="H61" s="31"/>
      <c r="I61" s="31"/>
      <c r="J61" s="31"/>
      <c r="K61" s="54"/>
      <c r="L61" s="7"/>
      <c r="M61" s="62"/>
      <c r="N61" s="8"/>
      <c r="O61" s="46">
        <f>IF(K61&gt;0,K61,"")</f>
      </c>
      <c r="P61" s="99"/>
    </row>
    <row r="62" spans="1:16" s="1" customFormat="1" ht="12" customHeight="1" thickBot="1">
      <c r="A62" s="86" t="s">
        <v>54</v>
      </c>
      <c r="B62" s="16"/>
      <c r="C62" s="80"/>
      <c r="D62" s="23"/>
      <c r="E62" s="19" t="s">
        <v>15</v>
      </c>
      <c r="F62" s="31"/>
      <c r="G62" s="100" t="s">
        <v>94</v>
      </c>
      <c r="H62" s="31"/>
      <c r="I62" s="31"/>
      <c r="J62" s="31"/>
      <c r="K62" s="54"/>
      <c r="L62" s="7"/>
      <c r="M62" s="53"/>
      <c r="N62" s="8"/>
      <c r="O62" s="46">
        <f>IF(K62*M62&gt;0,K62*M62,"")</f>
      </c>
      <c r="P62" s="99"/>
    </row>
    <row r="63" spans="1:16" s="1" customFormat="1" ht="12" customHeight="1" thickBot="1">
      <c r="A63" s="16"/>
      <c r="B63" s="16"/>
      <c r="C63" s="23"/>
      <c r="D63" s="23"/>
      <c r="E63" s="87">
        <f>+E60+E61</f>
        <v>2500</v>
      </c>
      <c r="F63" s="31"/>
      <c r="G63" s="45" t="s">
        <v>41</v>
      </c>
      <c r="H63" s="31"/>
      <c r="I63" s="31"/>
      <c r="J63" s="31"/>
      <c r="K63" s="51"/>
      <c r="L63" s="7"/>
      <c r="M63" s="49"/>
      <c r="N63" s="8"/>
      <c r="O63" s="46">
        <f>IF(SUM(O60:O62)&gt;0,SUM(O60:O62),"")</f>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16685</v>
      </c>
      <c r="F65" s="40"/>
      <c r="G65" s="41" t="s">
        <v>35</v>
      </c>
      <c r="H65" s="40"/>
      <c r="I65" s="40"/>
      <c r="J65" s="40"/>
      <c r="K65" s="64"/>
      <c r="L65" s="37"/>
      <c r="M65" s="38"/>
      <c r="N65" s="38"/>
      <c r="O65" s="65">
        <f>IF(O63="","",(O57-O63))</f>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f>+E65/0.35</f>
        <v>47671.42857142857</v>
      </c>
      <c r="B67" s="89" t="s">
        <v>22</v>
      </c>
      <c r="C67" s="90">
        <v>0.35</v>
      </c>
      <c r="D67" s="91" t="s">
        <v>24</v>
      </c>
      <c r="E67" s="88">
        <f>+E65</f>
        <v>16685</v>
      </c>
      <c r="F67" s="26"/>
      <c r="G67" s="66" t="s">
        <v>58</v>
      </c>
      <c r="H67" s="26"/>
      <c r="I67" s="26"/>
      <c r="J67" s="26"/>
      <c r="K67" s="67">
        <f>O65</f>
      </c>
      <c r="L67" s="9"/>
      <c r="M67" s="68"/>
      <c r="N67" s="69"/>
      <c r="O67" s="67">
        <f>IF(M67&gt;0,K67/M67,"")</f>
      </c>
      <c r="P67" s="98"/>
    </row>
    <row r="68" spans="1:16" s="1" customFormat="1" ht="12" customHeight="1">
      <c r="A68" s="92" t="s">
        <v>20</v>
      </c>
      <c r="B68" s="23"/>
      <c r="C68" s="93" t="s">
        <v>21</v>
      </c>
      <c r="D68" s="23"/>
      <c r="E68" s="21" t="s">
        <v>23</v>
      </c>
      <c r="F68" s="31"/>
      <c r="G68" s="70" t="s">
        <v>59</v>
      </c>
      <c r="H68" s="31"/>
      <c r="I68" s="31"/>
      <c r="J68" s="31"/>
      <c r="K68" s="71" t="s">
        <v>23</v>
      </c>
      <c r="L68" s="72" t="s">
        <v>25</v>
      </c>
      <c r="M68" s="71" t="s">
        <v>21</v>
      </c>
      <c r="N68" s="71" t="s">
        <v>24</v>
      </c>
      <c r="O68" s="73" t="s">
        <v>28</v>
      </c>
      <c r="P68" s="99"/>
    </row>
    <row r="69" spans="1:16" s="1" customFormat="1" ht="12" customHeight="1">
      <c r="A69" s="109" t="s">
        <v>38</v>
      </c>
      <c r="B69" s="109"/>
      <c r="C69" s="109"/>
      <c r="D69" s="109"/>
      <c r="E69" s="109"/>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47671.42857142857</v>
      </c>
      <c r="B71" s="19" t="s">
        <v>25</v>
      </c>
      <c r="C71" s="96" t="s">
        <v>26</v>
      </c>
      <c r="D71" s="23" t="s">
        <v>24</v>
      </c>
      <c r="E71" s="97">
        <f>A67/50</f>
        <v>953.4285714285714</v>
      </c>
      <c r="F71" s="31"/>
      <c r="G71" s="45" t="s">
        <v>27</v>
      </c>
      <c r="H71" s="31"/>
      <c r="I71" s="31"/>
      <c r="J71" s="31"/>
      <c r="K71" s="74">
        <f>+O67</f>
      </c>
      <c r="L71" s="9" t="s">
        <v>25</v>
      </c>
      <c r="M71" s="47">
        <f>IF(Cubs="","",Cubs)</f>
      </c>
      <c r="N71" s="8" t="s">
        <v>24</v>
      </c>
      <c r="O71" s="75">
        <f>IF(K71="","",K71/M71)</f>
      </c>
      <c r="P71" s="99"/>
    </row>
    <row r="72" spans="1:16" s="1" customFormat="1" ht="12" customHeight="1">
      <c r="A72" s="9"/>
      <c r="B72" s="9"/>
      <c r="C72" s="8"/>
      <c r="D72" s="8"/>
      <c r="E72" s="9"/>
      <c r="F72" s="31"/>
      <c r="G72" s="45"/>
      <c r="H72" s="31"/>
      <c r="I72" s="31"/>
      <c r="J72" s="31"/>
      <c r="K72" s="76" t="s">
        <v>28</v>
      </c>
      <c r="L72" s="72" t="s">
        <v>25</v>
      </c>
      <c r="M72" s="77" t="s">
        <v>60</v>
      </c>
      <c r="N72" s="71" t="s">
        <v>24</v>
      </c>
      <c r="O72" s="104" t="s">
        <v>40</v>
      </c>
      <c r="P72" s="99"/>
    </row>
    <row r="73" spans="1:16" s="1" customFormat="1" ht="12" customHeight="1">
      <c r="A73" s="9"/>
      <c r="B73" s="9"/>
      <c r="C73" s="8"/>
      <c r="D73" s="8"/>
      <c r="E73" s="9"/>
      <c r="F73" s="31"/>
      <c r="G73" s="45"/>
      <c r="H73" s="31"/>
      <c r="I73" s="31"/>
      <c r="J73" s="31"/>
      <c r="K73" s="76"/>
      <c r="L73" s="72"/>
      <c r="M73" s="77"/>
      <c r="N73" s="71"/>
      <c r="O73" s="105"/>
      <c r="P73" s="99"/>
    </row>
    <row r="74" spans="1:16" s="1" customFormat="1" ht="12" customHeight="1" thickBot="1">
      <c r="A74" s="37"/>
      <c r="B74" s="37"/>
      <c r="C74" s="38"/>
      <c r="D74" s="38"/>
      <c r="E74" s="39"/>
      <c r="F74" s="40"/>
      <c r="G74" s="41"/>
      <c r="H74" s="40"/>
      <c r="I74" s="40"/>
      <c r="J74" s="40"/>
      <c r="K74" s="37"/>
      <c r="L74" s="37"/>
      <c r="M74" s="38"/>
      <c r="N74" s="38"/>
      <c r="O74" s="39"/>
      <c r="P74" s="99"/>
    </row>
    <row r="75" spans="1:16" s="1" customFormat="1" ht="12" customHeight="1" thickTop="1">
      <c r="A75" s="7"/>
      <c r="B75" s="7"/>
      <c r="C75" s="8"/>
      <c r="D75" s="8"/>
      <c r="E75" s="9"/>
      <c r="F75" s="31"/>
      <c r="G75" s="45"/>
      <c r="H75" s="31"/>
      <c r="I75" s="31"/>
      <c r="J75" s="31"/>
      <c r="K75" s="7"/>
      <c r="L75" s="7"/>
      <c r="M75" s="8"/>
      <c r="N75" s="8"/>
      <c r="O75" s="9"/>
      <c r="P75" s="99"/>
    </row>
    <row r="76" spans="1:16" s="1" customFormat="1" ht="30.75" customHeight="1">
      <c r="A76" s="106" t="s">
        <v>29</v>
      </c>
      <c r="B76" s="106"/>
      <c r="C76" s="106"/>
      <c r="D76" s="106"/>
      <c r="E76" s="106"/>
      <c r="F76" s="106"/>
      <c r="G76" s="106"/>
      <c r="H76" s="106"/>
      <c r="I76" s="106"/>
      <c r="J76" s="106"/>
      <c r="K76" s="106"/>
      <c r="L76" s="106"/>
      <c r="M76" s="106"/>
      <c r="N76" s="106"/>
      <c r="O76" s="106"/>
      <c r="P76" s="99"/>
    </row>
    <row r="77" spans="6:15" ht="12.75" customHeight="1">
      <c r="F77" s="24"/>
      <c r="G77" s="24"/>
      <c r="H77" s="24"/>
      <c r="I77" s="24"/>
      <c r="J77" s="24"/>
      <c r="O77" s="102" t="s">
        <v>95</v>
      </c>
    </row>
    <row r="78" spans="6:15" ht="12.75">
      <c r="F78" s="24"/>
      <c r="G78" s="24"/>
      <c r="H78" s="24"/>
      <c r="I78" s="24"/>
      <c r="J78" s="24"/>
      <c r="K78" s="6"/>
      <c r="O78" s="102" t="s">
        <v>96</v>
      </c>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sheetData>
  <sheetProtection selectLockedCells="1"/>
  <mergeCells count="28">
    <mergeCell ref="A1:E1"/>
    <mergeCell ref="G1:I1"/>
    <mergeCell ref="H39:I39"/>
    <mergeCell ref="H42:I42"/>
    <mergeCell ref="H43:I43"/>
    <mergeCell ref="H44:I44"/>
    <mergeCell ref="H38:I38"/>
    <mergeCell ref="H4:I4"/>
    <mergeCell ref="H5:I5"/>
    <mergeCell ref="H6:I6"/>
    <mergeCell ref="H2:I2"/>
    <mergeCell ref="H3:I3"/>
    <mergeCell ref="H46:I46"/>
    <mergeCell ref="H31:I31"/>
    <mergeCell ref="H32:I32"/>
    <mergeCell ref="H33:I33"/>
    <mergeCell ref="H34:I34"/>
    <mergeCell ref="H37:I37"/>
    <mergeCell ref="H7:I7"/>
    <mergeCell ref="H10:I10"/>
    <mergeCell ref="H8:I8"/>
    <mergeCell ref="O72:O73"/>
    <mergeCell ref="A76:O76"/>
    <mergeCell ref="H36:I36"/>
    <mergeCell ref="G11:I11"/>
    <mergeCell ref="G12:I12"/>
    <mergeCell ref="A69:E69"/>
    <mergeCell ref="H45:I45"/>
  </mergeCells>
  <printOptions horizontalCentered="1" verticalCentered="1"/>
  <pageMargins left="0.25" right="0.25" top="0.25" bottom="0.25" header="0.25" footer="0.25"/>
  <pageSetup horizontalDpi="600" verticalDpi="600" orientation="portrait" scale="65" r:id="rId1"/>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2017-05-17T21:22:26Z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ies>
</file>