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yscouts-my.sharepoint.com/personal/lerivera_scouting_org/Documents/Fall Product Sale/2019/"/>
    </mc:Choice>
  </mc:AlternateContent>
  <xr:revisionPtr revIDLastSave="30" documentId="8_{5D525641-B33D-419F-9A27-35DC374C162B}" xr6:coauthVersionLast="41" xr6:coauthVersionMax="41" xr10:uidLastSave="{CB634735-55B5-48A7-A246-4C063FAC2BC9}"/>
  <bookViews>
    <workbookView xWindow="-28920" yWindow="-120" windowWidth="29040" windowHeight="15840" xr2:uid="{10A52231-29D6-48AC-9CD5-67BB68E5BA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H9" i="1"/>
  <c r="F2" i="1"/>
  <c r="H2" i="1"/>
  <c r="F8" i="1"/>
  <c r="F7" i="1"/>
  <c r="F6" i="1"/>
  <c r="F5" i="1"/>
  <c r="F4" i="1"/>
  <c r="F3" i="1"/>
  <c r="C2" i="1"/>
  <c r="D2" i="1" s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H3" i="1"/>
  <c r="H4" i="1"/>
  <c r="H5" i="1"/>
  <c r="H6" i="1"/>
  <c r="H7" i="1"/>
  <c r="H8" i="1"/>
  <c r="H10" i="1" l="1"/>
  <c r="B15" i="1" s="1"/>
  <c r="B16" i="1" s="1"/>
</calcChain>
</file>

<file path=xl/sharedStrings.xml><?xml version="1.0" encoding="utf-8"?>
<sst xmlns="http://schemas.openxmlformats.org/spreadsheetml/2006/main" count="30" uniqueCount="30">
  <si>
    <t>Trails End Product</t>
  </si>
  <si>
    <t>Case Cost</t>
  </si>
  <si>
    <t>Total Case Cost</t>
  </si>
  <si>
    <t>CM Product Equivalent</t>
  </si>
  <si>
    <t>Cheese Lovers</t>
  </si>
  <si>
    <t>Premium Carmel</t>
  </si>
  <si>
    <t>White Cheddar</t>
  </si>
  <si>
    <t>Unbelievable Butter</t>
  </si>
  <si>
    <t>Kettle Corn</t>
  </si>
  <si>
    <t>Popping Corn</t>
  </si>
  <si>
    <t>Classic Caramel</t>
  </si>
  <si>
    <t>3way Cheesy Tin 00822</t>
  </si>
  <si>
    <t>Supreme Caramel 00816</t>
  </si>
  <si>
    <t>Wt. Cheddar Tin 00853</t>
  </si>
  <si>
    <t>14 PK Summer Roasted 00807</t>
  </si>
  <si>
    <t>12 PK Kettle 00844</t>
  </si>
  <si>
    <t>Purple Popping Corn 00842</t>
  </si>
  <si>
    <t>Caramel Tin 00815</t>
  </si>
  <si>
    <t>CM Cases to be ordered in 2019</t>
  </si>
  <si>
    <t>CM Cases to Order 2019</t>
  </si>
  <si>
    <t>TE Cases Ordered in 2018</t>
  </si>
  <si>
    <t>TE Total Containers in 2018</t>
  </si>
  <si>
    <t>CM Total Containers</t>
  </si>
  <si>
    <t>22 PK Movie 00841</t>
  </si>
  <si>
    <t xml:space="preserve">       Total Value of 2019 product Ordered</t>
  </si>
  <si>
    <t>80% 2018 Dollar Value Ordered</t>
  </si>
  <si>
    <t>2019 Dollar  Value Ordered</t>
  </si>
  <si>
    <t>Value remaining that can be ordered</t>
  </si>
  <si>
    <t>$0.00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</si>
  <si>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Enter Your 80% value on the line marked, 80% 2018 Dollar Value Ordered in the </t>
    </r>
    <r>
      <rPr>
        <b/>
        <sz val="12"/>
        <color theme="1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 xml:space="preserve">. Then enter the number of cases of each type of Trails End product that you ordered in 2018 in the </t>
    </r>
    <r>
      <rPr>
        <b/>
        <sz val="12"/>
        <color theme="1"/>
        <rFont val="Calibri"/>
        <family val="2"/>
        <scheme val="minor"/>
      </rPr>
      <t>green</t>
    </r>
    <r>
      <rPr>
        <sz val="12"/>
        <color theme="1"/>
        <rFont val="Calibri"/>
        <family val="2"/>
        <scheme val="minor"/>
      </rPr>
      <t xml:space="preserve">. This will calculate the number of cases of similar product for Camp Masters in the </t>
    </r>
    <r>
      <rPr>
        <b/>
        <sz val="12"/>
        <color theme="1"/>
        <rFont val="Calibri"/>
        <family val="2"/>
        <scheme val="minor"/>
      </rPr>
      <t>purple</t>
    </r>
    <r>
      <rPr>
        <sz val="12"/>
        <color theme="1"/>
        <rFont val="Calibri"/>
        <family val="2"/>
        <scheme val="minor"/>
      </rPr>
      <t>. Finally, order the number of cases of Camp Masters Product you would like to order for Show and Sell for 2019 in the</t>
    </r>
    <r>
      <rPr>
        <b/>
        <sz val="12"/>
        <color theme="1"/>
        <rFont val="Calibri"/>
        <family val="2"/>
        <scheme val="minor"/>
      </rPr>
      <t xml:space="preserve"> pink</t>
    </r>
    <r>
      <rPr>
        <sz val="12"/>
        <color theme="1"/>
        <rFont val="Calibri"/>
        <family val="2"/>
        <scheme val="minor"/>
      </rPr>
      <t xml:space="preserve">. This will calculate the value of the product ordered and automatically show you the value remaining that may be ordered.  </t>
    </r>
    <r>
      <rPr>
        <b/>
        <sz val="12"/>
        <color theme="1"/>
        <rFont val="Calibri"/>
        <family val="2"/>
        <scheme val="minor"/>
      </rPr>
      <t>*This calculation does not include nuts which are a part of your 80%.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</si>
</sst>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94E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/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44" fontId="0" fillId="0" borderId="0" xfId="0" applyNumberFormat="1" applyBorder="1" applyProtection="1">
      <protection locked="0"/>
    </xf>
    <xf numFmtId="0" fontId="0" fillId="0" borderId="0" xfId="0" applyBorder="1" applyProtection="1"/>
    <xf numFmtId="44" fontId="0" fillId="0" borderId="0" xfId="0" applyNumberFormat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wrapText="1"/>
    </xf>
    <xf numFmtId="0" fontId="0" fillId="0" borderId="0" xfId="0" applyNumberFormat="1" applyBorder="1" applyProtection="1"/>
    <xf numFmtId="0" fontId="0" fillId="3" borderId="0" xfId="0" applyFill="1" applyBorder="1" applyProtection="1"/>
    <xf numFmtId="0" fontId="0" fillId="3" borderId="0" xfId="0" applyNumberForma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7" fillId="0" borderId="2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164" fontId="6" fillId="0" borderId="5" xfId="0" applyNumberFormat="1" applyFont="1" applyBorder="1" applyAlignment="1">
      <alignment horizontal="right"/>
    </xf>
    <xf numFmtId="0" fontId="4" fillId="0" borderId="6" xfId="0" applyFont="1" applyFill="1" applyBorder="1" applyAlignment="1" applyProtection="1">
      <alignment horizontal="left" wrapText="1"/>
    </xf>
    <xf numFmtId="164" fontId="6" fillId="0" borderId="7" xfId="0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164" fontId="5" fillId="4" borderId="3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Protection="1">
      <protection locked="0"/>
    </xf>
    <xf numFmtId="0" fontId="0" fillId="5" borderId="0" xfId="0" applyNumberFormat="1" applyFill="1" applyBorder="1" applyProtection="1">
      <protection locked="0"/>
    </xf>
    <xf numFmtId="0" fontId="0" fillId="6" borderId="0" xfId="0" applyFill="1" applyBorder="1" applyProtection="1"/>
    <xf numFmtId="0" fontId="0" fillId="7" borderId="0" xfId="0" applyFill="1" applyBorder="1" applyProtection="1">
      <protection locked="0"/>
    </xf>
  </cellXfs>
  <cellStyles count="1">
    <cellStyle name="Normal" xfId="0" builtinId="0"/>
  </cellStyles>
  <dxfs count="28">
    <dxf>
      <numFmt numFmtId="0" formatCode="General"/>
      <fill>
        <patternFill patternType="solid">
          <fgColor indexed="64"/>
          <bgColor rgb="FFF694E1"/>
        </patternFill>
      </fill>
      <protection locked="0" hidden="0"/>
    </dxf>
    <dxf>
      <numFmt numFmtId="0" formatCode="General"/>
      <protection locked="1" hidden="0"/>
    </dxf>
    <dxf>
      <numFmt numFmtId="0" formatCode="General"/>
      <protection locked="1" hidden="0"/>
    </dxf>
    <dxf>
      <border diagonalUp="0" diagonalDown="0" outline="0">
        <left/>
        <right/>
        <top/>
        <bottom/>
      </border>
      <protection locked="0" hidden="0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1" hidden="0"/>
    </dxf>
    <dxf>
      <border diagonalUp="0" diagonalDown="0" outline="0">
        <left/>
        <right/>
        <top/>
        <bottom/>
      </border>
      <protection locked="0" hidden="0"/>
    </dxf>
    <dxf>
      <border diagonalUp="0" diagonalDown="0" outline="0">
        <left/>
        <right/>
        <top/>
        <bottom/>
      </border>
      <protection locked="0" hidden="0"/>
    </dxf>
    <dxf>
      <border diagonalUp="0" diagonalDown="0" outline="0">
        <left/>
        <right/>
        <top/>
        <bottom/>
      </border>
      <protection locked="0" hidden="0"/>
    </dxf>
    <dxf>
      <border diagonalUp="0" diagonalDown="0" outline="0">
        <left/>
        <right/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color auto="1"/>
        <name val="Calibri"/>
        <family val="2"/>
        <scheme val="minor"/>
      </font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numFmt numFmtId="34" formatCode="_(&quot;$&quot;* #,##0.00_);_(&quot;$&quot;* \(#,##0.00\);_(&quot;$&quot;* &quot;-&quot;??_);_(@_)"/>
      <protection locked="0" hidden="0"/>
    </dxf>
    <dxf>
      <numFmt numFmtId="34" formatCode="_(&quot;$&quot;* #,##0.00_);_(&quot;$&quot;* \(#,##0.00\);_(&quot;$&quot;* &quot;-&quot;??_);_(@_)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1" hidden="0"/>
    </dxf>
    <dxf>
      <fill>
        <patternFill patternType="solid">
          <fgColor indexed="64"/>
          <bgColor theme="2" tint="-0.249977111117893"/>
        </patternFill>
      </fill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center" textRotation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66FF66"/>
      <color rgb="FF9966FF"/>
      <color rgb="FFF694E1"/>
      <color rgb="FFF266D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4F45A8-7194-43DC-BDD5-2C6D5A847D75}" name="Table1" displayName="Table1" ref="A1:I10" totalsRowCount="1" headerRowDxfId="27" dataDxfId="25" totalsRowDxfId="26">
  <autoFilter ref="A1:I9" xr:uid="{B87AC62A-2B05-4992-A197-B2DB09BA5153}"/>
  <tableColumns count="9">
    <tableColumn id="1" xr3:uid="{3F6B83EF-EFC1-405C-8C61-6BF46AF9B400}" name="Trails End Product" dataDxfId="24" totalsRowDxfId="11"/>
    <tableColumn id="2" xr3:uid="{03F2CF41-C753-41DB-9749-FB128DE6A662}" name="TE Cases Ordered in 2018" dataDxfId="23" totalsRowDxfId="10"/>
    <tableColumn id="4" xr3:uid="{43DA8159-D8F9-476A-9970-8BF19316DAB8}" name="TE Total Containers in 2018" dataDxfId="22" totalsRowDxfId="9"/>
    <tableColumn id="13" xr3:uid="{D551DC3B-7C69-41C4-A721-9EAA1AE7882C}" name="CM Cases to Order 2019" dataDxfId="2" totalsRowDxfId="8">
      <calculatedColumnFormula>Table1[[#This Row],[TE Total Containers in 2018]]/#REF!</calculatedColumnFormula>
    </tableColumn>
    <tableColumn id="7" xr3:uid="{CA0B1B56-C20D-4B8F-8674-18CBBFDCBDE6}" name="CM Cases to be ordered in 2019" totalsRowLabel="       Total Value of 2019 product Ordered" dataDxfId="0" totalsRowDxfId="7"/>
    <tableColumn id="8" xr3:uid="{30E5AF17-05B4-49DC-BAC1-6CF8A53016CA}" name="CM Total Containers" dataDxfId="1" totalsRowDxfId="6">
      <calculatedColumnFormula>Table1[[#This Row],[CM Cases to be ordered in 2019]]*#REF!</calculatedColumnFormula>
    </tableColumn>
    <tableColumn id="9" xr3:uid="{56354A1C-11F0-43A6-BFAF-D3F185B8D648}" name="Case Cost" dataDxfId="19" totalsRowDxfId="5"/>
    <tableColumn id="10" xr3:uid="{5A41401C-DC37-42C7-AC2A-DF7184D96EE4}" name="Total Case Cost" totalsRowFunction="sum" dataDxfId="20" totalsRowDxfId="4">
      <calculatedColumnFormula>Table1[[#This Row],[CM Cases to be ordered in 2019]]*Table1[[#This Row],[Case Cost]]</calculatedColumnFormula>
    </tableColumn>
    <tableColumn id="11" xr3:uid="{A9EDF8A4-6716-424F-A84D-728BD2F546B4}" name="CM Product Equivalent" dataDxfId="21" totalsRowDxfId="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1CB325-28B8-43AF-8AEF-0514B1F20C9E}" name="Table3" displayName="Table3" ref="A14:B16" totalsRowShown="0" headerRowDxfId="12" dataDxfId="18" headerRowBorderDxfId="16" tableBorderDxfId="17" totalsRowBorderDxfId="15">
  <tableColumns count="2">
    <tableColumn id="1" xr3:uid="{F78806D3-2702-4AB1-8C12-74B1A0E31E76}" name="80% 2018 Dollar Value Ordered" dataDxfId="14"/>
    <tableColumn id="2" xr3:uid="{CA37C05A-5D52-40FE-9750-75478B268AFC}" name="$0.00" dataDxfId="13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3D61-1ECB-4F1B-B70A-14C4B72FB621}">
  <dimension ref="A1:I33"/>
  <sheetViews>
    <sheetView tabSelected="1" workbookViewId="0">
      <selection activeCell="E2" sqref="E2"/>
    </sheetView>
  </sheetViews>
  <sheetFormatPr defaultRowHeight="15" x14ac:dyDescent="0.25"/>
  <cols>
    <col min="1" max="1" width="25.140625" bestFit="1" customWidth="1"/>
    <col min="2" max="2" width="18.42578125" customWidth="1"/>
    <col min="3" max="3" width="20.140625" bestFit="1" customWidth="1"/>
    <col min="4" max="4" width="19.28515625" bestFit="1" customWidth="1"/>
    <col min="5" max="5" width="20.140625" bestFit="1" customWidth="1"/>
    <col min="6" max="6" width="17.5703125" bestFit="1" customWidth="1"/>
    <col min="7" max="7" width="12" style="3" bestFit="1" customWidth="1"/>
    <col min="8" max="8" width="16.42578125" bestFit="1" customWidth="1"/>
    <col min="9" max="9" width="40" customWidth="1"/>
  </cols>
  <sheetData>
    <row r="1" spans="1:9" s="1" customFormat="1" ht="51.75" x14ac:dyDescent="0.25">
      <c r="A1" s="4" t="s">
        <v>0</v>
      </c>
      <c r="B1" s="4" t="s">
        <v>20</v>
      </c>
      <c r="C1" s="4" t="s">
        <v>21</v>
      </c>
      <c r="D1" s="2" t="s">
        <v>19</v>
      </c>
      <c r="E1" s="4" t="s">
        <v>18</v>
      </c>
      <c r="F1" s="4" t="s">
        <v>22</v>
      </c>
      <c r="G1" s="5" t="s">
        <v>1</v>
      </c>
      <c r="H1" s="4" t="s">
        <v>2</v>
      </c>
      <c r="I1" s="4" t="s">
        <v>3</v>
      </c>
    </row>
    <row r="2" spans="1:9" ht="17.25" x14ac:dyDescent="0.3">
      <c r="A2" s="10" t="s">
        <v>4</v>
      </c>
      <c r="B2" s="28"/>
      <c r="C2" s="8">
        <f>Table1[[#This Row],[TE Cases Ordered in 2018]]*1</f>
        <v>0</v>
      </c>
      <c r="D2" s="27">
        <f>Table1[[#This Row],[TE Total Containers in 2018]]/1</f>
        <v>0</v>
      </c>
      <c r="E2" s="25"/>
      <c r="F2" s="6">
        <f>Table1[[#This Row],[CM Cases to be ordered in 2019]]*1</f>
        <v>0</v>
      </c>
      <c r="G2" s="9">
        <v>35</v>
      </c>
      <c r="H2" s="9">
        <f>Table1[[#This Row],[CM Cases to be ordered in 2019]]*Table1[[#This Row],[Case Cost]]</f>
        <v>0</v>
      </c>
      <c r="I2" s="12" t="s">
        <v>11</v>
      </c>
    </row>
    <row r="3" spans="1:9" ht="17.25" x14ac:dyDescent="0.3">
      <c r="A3" s="11" t="s">
        <v>5</v>
      </c>
      <c r="B3" s="28"/>
      <c r="C3" s="8">
        <f>Table1[[#This Row],[TE Cases Ordered in 2018]]*12</f>
        <v>0</v>
      </c>
      <c r="D3" s="27">
        <f>Table1[[#This Row],[TE Total Containers in 2018]]/8</f>
        <v>0</v>
      </c>
      <c r="E3" s="25"/>
      <c r="F3" s="8">
        <f>Table1[[#This Row],[CM Cases to be ordered in 2019]]*8</f>
        <v>0</v>
      </c>
      <c r="G3" s="9">
        <v>200</v>
      </c>
      <c r="H3" s="9">
        <f>Table1[[#This Row],[CM Cases to be ordered in 2019]]*Table1[[#This Row],[Case Cost]]</f>
        <v>0</v>
      </c>
      <c r="I3" s="12" t="s">
        <v>12</v>
      </c>
    </row>
    <row r="4" spans="1:9" ht="17.25" x14ac:dyDescent="0.3">
      <c r="A4" s="10" t="s">
        <v>6</v>
      </c>
      <c r="B4" s="28"/>
      <c r="C4" s="8">
        <f>Table1[[#This Row],[TE Cases Ordered in 2018]]*12</f>
        <v>0</v>
      </c>
      <c r="D4" s="27">
        <f>Table1[[#This Row],[TE Total Containers in 2018]]/8</f>
        <v>0</v>
      </c>
      <c r="E4" s="25"/>
      <c r="F4" s="8">
        <f>Table1[[#This Row],[CM Cases to be ordered in 2019]]*8</f>
        <v>0</v>
      </c>
      <c r="G4" s="9">
        <v>120</v>
      </c>
      <c r="H4" s="9">
        <f>Table1[[#This Row],[CM Cases to be ordered in 2019]]*Table1[[#This Row],[Case Cost]]</f>
        <v>0</v>
      </c>
      <c r="I4" s="12" t="s">
        <v>13</v>
      </c>
    </row>
    <row r="5" spans="1:9" ht="17.25" x14ac:dyDescent="0.3">
      <c r="A5" s="10" t="s">
        <v>7</v>
      </c>
      <c r="B5" s="28"/>
      <c r="C5" s="8">
        <f>Table1[[#This Row],[TE Cases Ordered in 2018]]*6</f>
        <v>0</v>
      </c>
      <c r="D5" s="27">
        <f>Table1[[#This Row],[TE Total Containers in 2018]]/8</f>
        <v>0</v>
      </c>
      <c r="E5" s="25"/>
      <c r="F5" s="8">
        <f>Table1[[#This Row],[CM Cases to be ordered in 2019]]*8</f>
        <v>0</v>
      </c>
      <c r="G5" s="9">
        <v>120</v>
      </c>
      <c r="H5" s="9">
        <f>Table1[[#This Row],[CM Cases to be ordered in 2019]]*Table1[[#This Row],[Case Cost]]</f>
        <v>0</v>
      </c>
      <c r="I5" s="12" t="s">
        <v>14</v>
      </c>
    </row>
    <row r="6" spans="1:9" ht="17.25" x14ac:dyDescent="0.3">
      <c r="A6" s="10" t="s">
        <v>8</v>
      </c>
      <c r="B6" s="28"/>
      <c r="C6" s="8">
        <f>Table1[[#This Row],[TE Cases Ordered in 2018]]*6</f>
        <v>0</v>
      </c>
      <c r="D6" s="27">
        <f>Table1[[#This Row],[TE Total Containers in 2018]]/8</f>
        <v>0</v>
      </c>
      <c r="E6" s="25"/>
      <c r="F6" s="8">
        <f>Table1[[#This Row],[CM Cases to be ordered in 2019]]*8</f>
        <v>0</v>
      </c>
      <c r="G6" s="9">
        <v>120</v>
      </c>
      <c r="H6" s="9">
        <f>Table1[[#This Row],[CM Cases to be ordered in 2019]]*Table1[[#This Row],[Case Cost]]</f>
        <v>0</v>
      </c>
      <c r="I6" s="12" t="s">
        <v>15</v>
      </c>
    </row>
    <row r="7" spans="1:9" ht="17.25" x14ac:dyDescent="0.3">
      <c r="A7" s="10" t="s">
        <v>9</v>
      </c>
      <c r="B7" s="28"/>
      <c r="C7" s="8">
        <f>Table1[[#This Row],[TE Cases Ordered in 2018]]*12</f>
        <v>0</v>
      </c>
      <c r="D7" s="27">
        <f>Table1[[#This Row],[TE Total Containers in 2018]]/6</f>
        <v>0</v>
      </c>
      <c r="E7" s="25"/>
      <c r="F7" s="8">
        <f>Table1[[#This Row],[CM Cases to be ordered in 2019]]*6</f>
        <v>0</v>
      </c>
      <c r="G7" s="9">
        <v>60</v>
      </c>
      <c r="H7" s="9">
        <f>Table1[[#This Row],[CM Cases to be ordered in 2019]]*Table1[[#This Row],[Case Cost]]</f>
        <v>0</v>
      </c>
      <c r="I7" s="12" t="s">
        <v>16</v>
      </c>
    </row>
    <row r="8" spans="1:9" ht="17.25" x14ac:dyDescent="0.3">
      <c r="A8" s="10" t="s">
        <v>10</v>
      </c>
      <c r="B8" s="28"/>
      <c r="C8" s="8">
        <f>Table1[[#This Row],[TE Cases Ordered in 2018]]*12</f>
        <v>0</v>
      </c>
      <c r="D8" s="27">
        <f>Table1[[#This Row],[TE Total Containers in 2018]]/8</f>
        <v>0</v>
      </c>
      <c r="E8" s="25"/>
      <c r="F8" s="8">
        <f>Table1[[#This Row],[CM Cases to be ordered in 2019]]*8</f>
        <v>0</v>
      </c>
      <c r="G8" s="9">
        <v>80</v>
      </c>
      <c r="H8" s="9">
        <f>Table1[[#This Row],[CM Cases to be ordered in 2019]]*Table1[[#This Row],[Case Cost]]</f>
        <v>0</v>
      </c>
      <c r="I8" s="12" t="s">
        <v>17</v>
      </c>
    </row>
    <row r="9" spans="1:9" ht="17.25" x14ac:dyDescent="0.3">
      <c r="A9" s="16"/>
      <c r="B9" s="14"/>
      <c r="C9" s="14"/>
      <c r="D9" s="15"/>
      <c r="E9" s="26"/>
      <c r="F9" s="13">
        <f>Table1[[#This Row],[CM Cases to be ordered in 2019]]*6</f>
        <v>0</v>
      </c>
      <c r="G9" s="7">
        <v>150</v>
      </c>
      <c r="H9" s="9">
        <f>Table1[[#This Row],[CM Cases to be ordered in 2019]]*Table1[[#This Row],[Case Cost]]</f>
        <v>0</v>
      </c>
      <c r="I9" s="12" t="s">
        <v>23</v>
      </c>
    </row>
    <row r="10" spans="1:9" ht="18.75" x14ac:dyDescent="0.3">
      <c r="A10" s="6"/>
      <c r="B10" s="6"/>
      <c r="C10" s="6"/>
      <c r="D10" s="6"/>
      <c r="E10" s="17" t="s">
        <v>24</v>
      </c>
      <c r="F10" s="17"/>
      <c r="G10" s="9"/>
      <c r="H10" s="9">
        <f>SUBTOTAL(109,Table1[Total Case Cost])</f>
        <v>0</v>
      </c>
      <c r="I10" s="6"/>
    </row>
    <row r="11" spans="1:9" x14ac:dyDescent="0.25">
      <c r="H11" s="3"/>
    </row>
    <row r="12" spans="1:9" x14ac:dyDescent="0.25">
      <c r="H12" s="3"/>
    </row>
    <row r="13" spans="1:9" x14ac:dyDescent="0.25">
      <c r="H13" s="3"/>
    </row>
    <row r="14" spans="1:9" ht="37.5" x14ac:dyDescent="0.25">
      <c r="A14" s="18" t="s">
        <v>25</v>
      </c>
      <c r="B14" s="24" t="s">
        <v>28</v>
      </c>
      <c r="C14" s="3"/>
      <c r="D14" s="3"/>
      <c r="E14" s="23" t="s">
        <v>29</v>
      </c>
      <c r="F14" s="23"/>
      <c r="G14" s="23"/>
      <c r="H14" s="23"/>
      <c r="I14" s="23"/>
    </row>
    <row r="15" spans="1:9" ht="37.5" x14ac:dyDescent="0.3">
      <c r="A15" s="19" t="s">
        <v>26</v>
      </c>
      <c r="B15" s="20">
        <f>Table1[[#Totals],[Total Case Cost]]</f>
        <v>0</v>
      </c>
      <c r="C15" s="3"/>
      <c r="D15" s="3"/>
      <c r="E15" s="23"/>
      <c r="F15" s="23"/>
      <c r="G15" s="23"/>
      <c r="H15" s="23"/>
      <c r="I15" s="23"/>
    </row>
    <row r="16" spans="1:9" ht="37.5" x14ac:dyDescent="0.3">
      <c r="A16" s="21" t="s">
        <v>27</v>
      </c>
      <c r="B16" s="22">
        <f>Table3[[#Headers],[$0.00]]-B15</f>
        <v>0</v>
      </c>
      <c r="C16" s="3"/>
      <c r="D16" s="3"/>
      <c r="E16" s="23"/>
      <c r="F16" s="23"/>
      <c r="G16" s="23"/>
      <c r="H16" s="23"/>
      <c r="I16" s="23"/>
    </row>
    <row r="17" spans="4:9" ht="15" customHeight="1" x14ac:dyDescent="0.25">
      <c r="D17" s="3"/>
      <c r="E17" s="23"/>
      <c r="F17" s="23"/>
      <c r="G17" s="23"/>
      <c r="H17" s="23"/>
      <c r="I17" s="23"/>
    </row>
    <row r="18" spans="4:9" x14ac:dyDescent="0.25">
      <c r="H18" s="3"/>
    </row>
    <row r="19" spans="4:9" x14ac:dyDescent="0.25">
      <c r="H19" s="3"/>
    </row>
    <row r="20" spans="4:9" x14ac:dyDescent="0.25">
      <c r="H20" s="3"/>
    </row>
    <row r="21" spans="4:9" x14ac:dyDescent="0.25">
      <c r="H21" s="3"/>
    </row>
    <row r="22" spans="4:9" x14ac:dyDescent="0.25">
      <c r="H22" s="3"/>
    </row>
    <row r="23" spans="4:9" x14ac:dyDescent="0.25">
      <c r="H23" s="3"/>
    </row>
    <row r="24" spans="4:9" x14ac:dyDescent="0.25">
      <c r="H24" s="3"/>
    </row>
    <row r="25" spans="4:9" x14ac:dyDescent="0.25">
      <c r="H25" s="3"/>
    </row>
    <row r="26" spans="4:9" x14ac:dyDescent="0.25">
      <c r="H26" s="3"/>
    </row>
    <row r="27" spans="4:9" x14ac:dyDescent="0.25">
      <c r="H27" s="3"/>
    </row>
    <row r="28" spans="4:9" x14ac:dyDescent="0.25">
      <c r="H28" s="3"/>
    </row>
    <row r="29" spans="4:9" x14ac:dyDescent="0.25">
      <c r="H29" s="3"/>
    </row>
    <row r="30" spans="4:9" x14ac:dyDescent="0.25">
      <c r="H30" s="3"/>
    </row>
    <row r="31" spans="4:9" x14ac:dyDescent="0.25">
      <c r="H31" s="3"/>
    </row>
    <row r="32" spans="4:9" x14ac:dyDescent="0.25">
      <c r="H32" s="3"/>
    </row>
    <row r="33" spans="8:8" x14ac:dyDescent="0.25">
      <c r="H33" s="3"/>
    </row>
  </sheetData>
  <sheetProtection algorithmName="SHA-512" hashValue="FQR9ENBo7k4gSftUCrOHb6FGcVrGH/B5tl3hUv6uIRY7VwovFZ7hai+CU3b4PdHtcylmnOBuyve1koGxWxm8Fw==" saltValue="k1rOLP5023vEVUS/hhjN5w==" spinCount="100000" sheet="1" objects="1" scenarios="1" formatCells="0" selectLockedCells="1"/>
  <protectedRanges>
    <protectedRange algorithmName="SHA-512" hashValue="NqfK2lTxNsD3e5jlIC2VDeKcVC0DGhVjqt6KsH79rPanmw40Jn8TBboSow9NnwTun8n1M+A9uqS2LrJJnDdxMA==" saltValue="Bvg+mP1cpI5dWs88MREcYA==" spinCount="100000" sqref="G2:H9" name="Range1"/>
  </protectedRanges>
  <mergeCells count="1">
    <mergeCell ref="E14:I17"/>
  </mergeCells>
  <pageMargins left="0.7" right="0.7" top="0.75" bottom="0.75" header="0.3" footer="0.3"/>
  <ignoredErrors>
    <ignoredError sqref="H2" unlockedFormula="1"/>
    <ignoredError sqref="D2:D8 F3:F9" calculatedColumn="1"/>
    <ignoredError sqref="F2" unlockedFormula="1" calculatedColumn="1"/>
  </ignoredErrors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30E569DAA3244BBF865C051BDD2E8C" ma:contentTypeVersion="12" ma:contentTypeDescription="Create a new document." ma:contentTypeScope="" ma:versionID="cb155c10538e060952c02203774b16b3">
  <xsd:schema xmlns:xsd="http://www.w3.org/2001/XMLSchema" xmlns:xs="http://www.w3.org/2001/XMLSchema" xmlns:p="http://schemas.microsoft.com/office/2006/metadata/properties" xmlns:ns3="12592baf-aef7-4269-a070-35e2d7440a14" xmlns:ns4="a84245e2-7e98-4058-b26c-3b9094bb1b00" targetNamespace="http://schemas.microsoft.com/office/2006/metadata/properties" ma:root="true" ma:fieldsID="b3d1228f222561ff9fd6e18171de804c" ns3:_="" ns4:_="">
    <xsd:import namespace="12592baf-aef7-4269-a070-35e2d7440a14"/>
    <xsd:import namespace="a84245e2-7e98-4058-b26c-3b9094bb1b0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92baf-aef7-4269-a070-35e2d7440a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245e2-7e98-4058-b26c-3b9094bb1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1E96FD-193E-43FB-8A8A-37F8752A2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592baf-aef7-4269-a070-35e2d7440a14"/>
    <ds:schemaRef ds:uri="a84245e2-7e98-4058-b26c-3b9094bb1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133BF4-C728-4047-BC24-E74DC3449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50562C-A59F-464F-AD7E-96E0CD5EC8B7}">
  <ds:schemaRefs>
    <ds:schemaRef ds:uri="12592baf-aef7-4269-a070-35e2d7440a1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84245e2-7e98-4058-b26c-3b9094bb1b0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2019-07-29T12:17:20Z</dcterms:created>
  <dcterms:modified xsi:type="dcterms:W3CDTF">2019-07-29T14:07:19Z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0x0101006830E569DAA3244BBF865C051BDD2E8C</vt:lpwstr>
  </property>
</Properties>
</file>